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7700" windowHeight="16140" tabRatio="500" activeTab="0"/>
  </bookViews>
  <sheets>
    <sheet name="nextsand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<sst xmlns="http://schemas.openxmlformats.org/spreadsheetml/2006/main" count="39" uniqueCount="35">
  <si>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Tank/Media volume calculator</t>
  </si>
  <si>
    <t>Tank Dia (inches)</t>
  </si>
  <si>
    <t>min tank ht</t>
  </si>
  <si>
    <t>Media wt #/ft3</t>
  </si>
  <si>
    <t>Media Required, pounds</t>
  </si>
  <si>
    <t>GPM/Ft2</t>
  </si>
  <si>
    <t>Expansion</t>
  </si>
  <si>
    <r>
      <t>ne</t>
    </r>
    <r>
      <rPr>
        <b/>
        <sz val="18"/>
        <color indexed="15"/>
        <rFont val="Arial"/>
        <family val="2"/>
      </rPr>
      <t>x</t>
    </r>
    <r>
      <rPr>
        <b/>
        <sz val="18"/>
        <rFont val="Arial"/>
        <family val="2"/>
      </rPr>
      <t>tSand</t>
    </r>
  </si>
  <si>
    <r>
      <t>in</t>
    </r>
    <r>
      <rPr>
        <b/>
        <vertAlign val="superscript"/>
        <sz val="10"/>
        <rFont val="Arial"/>
        <family val="0"/>
      </rPr>
      <t>3</t>
    </r>
    <r>
      <rPr>
        <b/>
        <sz val="10"/>
        <rFont val="Arial"/>
        <family val="2"/>
      </rPr>
      <t>/inch</t>
    </r>
  </si>
  <si>
    <r>
      <t>ft</t>
    </r>
    <r>
      <rPr>
        <b/>
        <vertAlign val="superscript"/>
        <sz val="10"/>
        <rFont val="Arial"/>
        <family val="0"/>
      </rPr>
      <t>3</t>
    </r>
    <r>
      <rPr>
        <b/>
        <sz val="10"/>
        <rFont val="Arial"/>
        <family val="2"/>
      </rPr>
      <t>/inch</t>
    </r>
  </si>
  <si>
    <r>
      <t>Media Required (ft</t>
    </r>
    <r>
      <rPr>
        <b/>
        <vertAlign val="superscript"/>
        <sz val="10"/>
        <rFont val="Arial"/>
        <family val="0"/>
      </rPr>
      <t>3</t>
    </r>
    <r>
      <rPr>
        <b/>
        <sz val="10"/>
        <rFont val="Arial"/>
        <family val="2"/>
      </rPr>
      <t>)</t>
    </r>
  </si>
  <si>
    <t>System Operating Flow Rates</t>
  </si>
  <si>
    <t>Minimum Freeboard req</t>
  </si>
  <si>
    <t>Add'l freeboard-safety</t>
  </si>
  <si>
    <r>
      <t>ne</t>
    </r>
    <r>
      <rPr>
        <b/>
        <sz val="11"/>
        <color indexed="48"/>
        <rFont val="Arial"/>
        <family val="0"/>
      </rPr>
      <t>x</t>
    </r>
    <r>
      <rPr>
        <b/>
        <sz val="11"/>
        <rFont val="Arial"/>
        <family val="0"/>
      </rPr>
      <t>tSand Media required for a given bed depth in inches</t>
    </r>
  </si>
  <si>
    <t>Underbed Media required for a given bed depth in inches</t>
  </si>
  <si>
    <t>Media Type</t>
  </si>
  <si>
    <t>#6 sand</t>
  </si>
  <si>
    <t>Tank Selection/Construction</t>
  </si>
  <si>
    <r>
      <t>Surface Area ft</t>
    </r>
    <r>
      <rPr>
        <b/>
        <vertAlign val="superscript"/>
        <sz val="10"/>
        <rFont val="Arial"/>
        <family val="0"/>
      </rPr>
      <t>2</t>
    </r>
  </si>
  <si>
    <t>Bed Depth (inches)</t>
  </si>
  <si>
    <t>All values in inches</t>
  </si>
  <si>
    <t>Max Ht Tank Avail</t>
  </si>
  <si>
    <t>Sevice Flow, GPM</t>
  </si>
  <si>
    <t>80°F</t>
  </si>
  <si>
    <t>70°F</t>
  </si>
  <si>
    <t>60°F</t>
  </si>
  <si>
    <t>50°F</t>
  </si>
  <si>
    <t>40°F</t>
  </si>
  <si>
    <t xml:space="preserve">Media wt </t>
  </si>
  <si>
    <t>#/ft3</t>
  </si>
  <si>
    <t xml:space="preserve">Backwash Flow </t>
  </si>
  <si>
    <t>(gpm/ft2)</t>
  </si>
  <si>
    <t>ft3</t>
  </si>
  <si>
    <t>Backwash rate, gpm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</si>
</sst>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0.000"/>
    <numFmt numFmtId="167" formatCode="0.0000"/>
    <numFmt numFmtId="168" formatCode="0.00000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b/>
      <sz val="18"/>
      <color indexed="15"/>
      <name val="Arial"/>
      <family val="2"/>
    </font>
    <font>
      <b/>
      <sz val="1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b/>
      <sz val="11"/>
      <color indexed="48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Alignment="1">
      <alignment horizontal="left"/>
    </xf>
    <xf numFmtId="0" fontId="9" fillId="2" borderId="1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8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12" fillId="0" borderId="1" xfId="0" applyFont="1" applyFill="1" applyBorder="1" applyAlignment="1">
      <alignment/>
    </xf>
    <xf numFmtId="0" fontId="11" fillId="0" borderId="1" xfId="0" applyFont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" fontId="8" fillId="3" borderId="4" xfId="0" applyNumberFormat="1" applyFont="1" applyFill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 horizontal="left"/>
    </xf>
    <xf numFmtId="9" fontId="9" fillId="2" borderId="3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L34" sqref="L34"/>
    </sheetView>
  </sheetViews>
  <sheetFormatPr defaultColWidth="11.00390625" defaultRowHeight="12.75"/>
  <cols>
    <col min="1" max="1" width="9.625" style="3" customWidth="1"/>
    <col min="2" max="2" width="9.75390625" style="3" customWidth="1"/>
    <col min="3" max="10" width="6.00390625" style="3" customWidth="1"/>
    <col min="11" max="11" width="5.625" style="3" customWidth="1"/>
    <col min="12" max="16384" width="10.75390625" style="3" customWidth="1"/>
  </cols>
  <sheetData>
    <row r="1" spans="1:11" ht="21">
      <c r="A1" s="1" t="s">
        <v>7</v>
      </c>
      <c r="B1" s="1"/>
      <c r="C1" s="2"/>
      <c r="D1" s="2"/>
      <c r="E1" s="2"/>
      <c r="F1" s="2"/>
      <c r="G1" s="2"/>
      <c r="H1" s="2"/>
      <c r="I1" s="2"/>
      <c r="J1" s="2"/>
      <c r="K1" s="25" t="s">
        <v>0</v>
      </c>
    </row>
    <row r="3" spans="1:11" ht="13.5" thickBot="1">
      <c r="A3" s="21" t="s">
        <v>11</v>
      </c>
      <c r="B3" s="21"/>
      <c r="C3" s="29"/>
      <c r="D3" s="29"/>
      <c r="E3" s="29"/>
      <c r="F3" s="29"/>
      <c r="G3" s="29"/>
      <c r="H3" s="29"/>
      <c r="I3" s="29"/>
      <c r="J3" s="29"/>
      <c r="K3" s="29"/>
    </row>
    <row r="4" spans="1:11" ht="12">
      <c r="A4" s="4"/>
      <c r="B4" s="4"/>
      <c r="C4" s="11"/>
      <c r="D4" s="11"/>
      <c r="E4" s="11"/>
      <c r="F4" s="11"/>
      <c r="G4" s="11"/>
      <c r="H4" s="11"/>
      <c r="I4" s="11"/>
      <c r="J4" s="11"/>
      <c r="K4" s="11"/>
    </row>
    <row r="5" spans="1:11" ht="15" customHeight="1">
      <c r="A5" s="4" t="s">
        <v>1</v>
      </c>
      <c r="B5" s="4"/>
      <c r="C5" s="14">
        <v>16</v>
      </c>
      <c r="D5" s="14">
        <v>18</v>
      </c>
      <c r="E5" s="14">
        <v>21</v>
      </c>
      <c r="F5" s="14">
        <v>24</v>
      </c>
      <c r="G5" s="14">
        <v>30</v>
      </c>
      <c r="H5" s="14">
        <v>36</v>
      </c>
      <c r="I5" s="14">
        <v>42</v>
      </c>
      <c r="J5" s="14">
        <v>48</v>
      </c>
      <c r="K5" s="14">
        <v>63</v>
      </c>
    </row>
    <row r="6" spans="3:11" ht="15" customHeight="1">
      <c r="C6" s="17" t="s">
        <v>23</v>
      </c>
      <c r="D6" s="18"/>
      <c r="E6" s="18"/>
      <c r="F6" s="18"/>
      <c r="G6" s="18"/>
      <c r="H6" s="18"/>
      <c r="I6" s="18"/>
      <c r="J6" s="18"/>
      <c r="K6" s="18"/>
    </row>
    <row r="7" spans="1:11" ht="15" customHeight="1">
      <c r="A7" s="7">
        <v>12</v>
      </c>
      <c r="B7" s="6" t="s">
        <v>5</v>
      </c>
      <c r="C7" s="30">
        <f aca="true" t="shared" si="0" ref="C7:K7">C47*$A$7</f>
        <v>16.74666666666667</v>
      </c>
      <c r="D7" s="30">
        <f t="shared" si="0"/>
        <v>21.195</v>
      </c>
      <c r="E7" s="30">
        <f t="shared" si="0"/>
        <v>28.848750000000003</v>
      </c>
      <c r="F7" s="30">
        <f t="shared" si="0"/>
        <v>37.68</v>
      </c>
      <c r="G7" s="30">
        <f t="shared" si="0"/>
        <v>58.875</v>
      </c>
      <c r="H7" s="30">
        <f t="shared" si="0"/>
        <v>84.78</v>
      </c>
      <c r="I7" s="30">
        <f t="shared" si="0"/>
        <v>115.39500000000001</v>
      </c>
      <c r="J7" s="30">
        <f t="shared" si="0"/>
        <v>150.72</v>
      </c>
      <c r="K7" s="30">
        <f t="shared" si="0"/>
        <v>259.63875</v>
      </c>
    </row>
    <row r="8" spans="1:11" ht="15" customHeight="1">
      <c r="A8" s="7">
        <v>20</v>
      </c>
      <c r="B8" s="6" t="s">
        <v>5</v>
      </c>
      <c r="C8" s="30">
        <f aca="true" t="shared" si="1" ref="C8:K8">C47*$A$8</f>
        <v>27.91111111111111</v>
      </c>
      <c r="D8" s="30">
        <f t="shared" si="1"/>
        <v>35.325</v>
      </c>
      <c r="E8" s="30">
        <f t="shared" si="1"/>
        <v>48.081250000000004</v>
      </c>
      <c r="F8" s="30">
        <f t="shared" si="1"/>
        <v>62.800000000000004</v>
      </c>
      <c r="G8" s="30">
        <f t="shared" si="1"/>
        <v>98.125</v>
      </c>
      <c r="H8" s="30">
        <f t="shared" si="1"/>
        <v>141.3</v>
      </c>
      <c r="I8" s="30">
        <f t="shared" si="1"/>
        <v>192.32500000000002</v>
      </c>
      <c r="J8" s="30">
        <f t="shared" si="1"/>
        <v>251.20000000000002</v>
      </c>
      <c r="K8" s="30">
        <f t="shared" si="1"/>
        <v>432.73125</v>
      </c>
    </row>
    <row r="9" spans="1:11" ht="1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5" customHeight="1">
      <c r="A10" s="15" t="s">
        <v>31</v>
      </c>
      <c r="B10" s="5"/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15" customHeight="1">
      <c r="A11" s="16"/>
      <c r="C11" s="36">
        <v>0.4</v>
      </c>
      <c r="D11" s="6" t="s">
        <v>6</v>
      </c>
      <c r="E11" s="11"/>
      <c r="F11" s="11"/>
      <c r="G11" s="11"/>
      <c r="H11" s="11"/>
      <c r="I11" s="11"/>
      <c r="J11" s="11"/>
      <c r="K11" s="11"/>
    </row>
    <row r="12" spans="1:11" ht="15" customHeight="1">
      <c r="A12" s="16"/>
      <c r="B12" s="10" t="s">
        <v>32</v>
      </c>
      <c r="C12" s="35" t="s">
        <v>34</v>
      </c>
      <c r="D12" s="6"/>
      <c r="E12" s="11"/>
      <c r="F12" s="11"/>
      <c r="G12" s="11"/>
      <c r="H12" s="11"/>
      <c r="I12" s="11"/>
      <c r="J12" s="11"/>
      <c r="K12" s="11"/>
    </row>
    <row r="13" spans="1:11" ht="15" customHeight="1">
      <c r="A13" s="10" t="s">
        <v>24</v>
      </c>
      <c r="B13" s="22">
        <v>22.3</v>
      </c>
      <c r="C13" s="30">
        <f aca="true" t="shared" si="2" ref="C13:K13">$B$13*C47</f>
        <v>31.120888888888892</v>
      </c>
      <c r="D13" s="30">
        <f t="shared" si="2"/>
        <v>39.387375000000006</v>
      </c>
      <c r="E13" s="30">
        <f t="shared" si="2"/>
        <v>53.61059375000001</v>
      </c>
      <c r="F13" s="30">
        <f t="shared" si="2"/>
        <v>70.022</v>
      </c>
      <c r="G13" s="30">
        <f t="shared" si="2"/>
        <v>109.409375</v>
      </c>
      <c r="H13" s="30">
        <f t="shared" si="2"/>
        <v>157.54950000000002</v>
      </c>
      <c r="I13" s="30">
        <f t="shared" si="2"/>
        <v>214.44237500000003</v>
      </c>
      <c r="J13" s="30">
        <f t="shared" si="2"/>
        <v>280.088</v>
      </c>
      <c r="K13" s="30">
        <f t="shared" si="2"/>
        <v>482.49534375</v>
      </c>
    </row>
    <row r="14" spans="1:11" ht="15" customHeight="1">
      <c r="A14" s="10" t="s">
        <v>25</v>
      </c>
      <c r="B14" s="23">
        <v>19.8</v>
      </c>
      <c r="C14" s="30">
        <f aca="true" t="shared" si="3" ref="C14:K14">$B$14*C47</f>
        <v>27.632</v>
      </c>
      <c r="D14" s="30">
        <f t="shared" si="3"/>
        <v>34.97175</v>
      </c>
      <c r="E14" s="30">
        <f t="shared" si="3"/>
        <v>47.600437500000005</v>
      </c>
      <c r="F14" s="30">
        <f t="shared" si="3"/>
        <v>62.172000000000004</v>
      </c>
      <c r="G14" s="30">
        <f t="shared" si="3"/>
        <v>97.14375</v>
      </c>
      <c r="H14" s="30">
        <f t="shared" si="3"/>
        <v>139.887</v>
      </c>
      <c r="I14" s="30">
        <f t="shared" si="3"/>
        <v>190.40175000000002</v>
      </c>
      <c r="J14" s="30">
        <f t="shared" si="3"/>
        <v>248.68800000000002</v>
      </c>
      <c r="K14" s="30">
        <f t="shared" si="3"/>
        <v>428.40393750000004</v>
      </c>
    </row>
    <row r="15" spans="1:11" ht="15" customHeight="1">
      <c r="A15" s="10" t="s">
        <v>26</v>
      </c>
      <c r="B15" s="23">
        <v>17.2</v>
      </c>
      <c r="C15" s="30">
        <f aca="true" t="shared" si="4" ref="C15:K15">$B$15*C47</f>
        <v>24.003555555555558</v>
      </c>
      <c r="D15" s="30">
        <f t="shared" si="4"/>
        <v>30.3795</v>
      </c>
      <c r="E15" s="30">
        <f t="shared" si="4"/>
        <v>41.349875000000004</v>
      </c>
      <c r="F15" s="30">
        <f t="shared" si="4"/>
        <v>54.008</v>
      </c>
      <c r="G15" s="30">
        <f t="shared" si="4"/>
        <v>84.3875</v>
      </c>
      <c r="H15" s="30">
        <f t="shared" si="4"/>
        <v>121.518</v>
      </c>
      <c r="I15" s="30">
        <f t="shared" si="4"/>
        <v>165.39950000000002</v>
      </c>
      <c r="J15" s="30">
        <f t="shared" si="4"/>
        <v>216.032</v>
      </c>
      <c r="K15" s="30">
        <f t="shared" si="4"/>
        <v>372.148875</v>
      </c>
    </row>
    <row r="16" spans="1:11" ht="15" customHeight="1">
      <c r="A16" s="10" t="s">
        <v>27</v>
      </c>
      <c r="B16" s="23">
        <v>14.8</v>
      </c>
      <c r="C16" s="30">
        <f aca="true" t="shared" si="5" ref="C16:K16">$B$16*C47</f>
        <v>20.654222222222224</v>
      </c>
      <c r="D16" s="30">
        <f t="shared" si="5"/>
        <v>26.140500000000003</v>
      </c>
      <c r="E16" s="30">
        <f t="shared" si="5"/>
        <v>35.580125</v>
      </c>
      <c r="F16" s="30">
        <f t="shared" si="5"/>
        <v>46.472</v>
      </c>
      <c r="G16" s="30">
        <f t="shared" si="5"/>
        <v>72.6125</v>
      </c>
      <c r="H16" s="30">
        <f t="shared" si="5"/>
        <v>104.56200000000001</v>
      </c>
      <c r="I16" s="30">
        <f t="shared" si="5"/>
        <v>142.3205</v>
      </c>
      <c r="J16" s="30">
        <f t="shared" si="5"/>
        <v>185.888</v>
      </c>
      <c r="K16" s="30">
        <f t="shared" si="5"/>
        <v>320.22112500000003</v>
      </c>
    </row>
    <row r="17" spans="1:11" ht="15" customHeight="1">
      <c r="A17" s="10" t="s">
        <v>28</v>
      </c>
      <c r="B17" s="23">
        <v>12.5</v>
      </c>
      <c r="C17" s="30">
        <f aca="true" t="shared" si="6" ref="C17:K17">$B$17*C47</f>
        <v>17.444444444444446</v>
      </c>
      <c r="D17" s="30">
        <f t="shared" si="6"/>
        <v>22.078125</v>
      </c>
      <c r="E17" s="30">
        <f t="shared" si="6"/>
        <v>30.050781250000004</v>
      </c>
      <c r="F17" s="30">
        <f t="shared" si="6"/>
        <v>39.25</v>
      </c>
      <c r="G17" s="30">
        <f t="shared" si="6"/>
        <v>61.328125</v>
      </c>
      <c r="H17" s="30">
        <f t="shared" si="6"/>
        <v>88.3125</v>
      </c>
      <c r="I17" s="30">
        <f t="shared" si="6"/>
        <v>120.20312500000001</v>
      </c>
      <c r="J17" s="30">
        <f t="shared" si="6"/>
        <v>157</v>
      </c>
      <c r="K17" s="30">
        <f t="shared" si="6"/>
        <v>270.45703125</v>
      </c>
    </row>
    <row r="18" spans="1:11" ht="1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2.75">
      <c r="A20" s="24" t="s">
        <v>14</v>
      </c>
      <c r="B20" s="24"/>
      <c r="C20" s="26"/>
      <c r="D20" s="26"/>
      <c r="E20" s="26"/>
      <c r="F20" s="26"/>
      <c r="G20" s="26"/>
      <c r="H20" s="26"/>
      <c r="I20" s="26"/>
      <c r="J20" s="26"/>
      <c r="K20" s="26"/>
    </row>
    <row r="21" spans="3:11" ht="12"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5" customHeight="1">
      <c r="A22" s="17" t="s">
        <v>3</v>
      </c>
      <c r="B22" s="17"/>
      <c r="C22" s="7">
        <v>55</v>
      </c>
      <c r="D22" s="11" t="s">
        <v>33</v>
      </c>
      <c r="E22" s="11"/>
      <c r="F22" s="11"/>
      <c r="G22" s="11"/>
      <c r="H22" s="11"/>
      <c r="I22" s="11"/>
      <c r="J22" s="11"/>
      <c r="K22" s="11"/>
    </row>
    <row r="23" spans="1:11" ht="15" customHeight="1">
      <c r="A23" s="4" t="s">
        <v>20</v>
      </c>
      <c r="B23" s="4"/>
      <c r="C23" s="7">
        <v>36</v>
      </c>
      <c r="D23" s="7">
        <v>36</v>
      </c>
      <c r="E23" s="7">
        <v>36</v>
      </c>
      <c r="F23" s="7">
        <v>36</v>
      </c>
      <c r="G23" s="7">
        <v>36</v>
      </c>
      <c r="H23" s="7">
        <v>36</v>
      </c>
      <c r="I23" s="7">
        <v>36</v>
      </c>
      <c r="J23" s="7">
        <v>36</v>
      </c>
      <c r="K23" s="7">
        <v>37</v>
      </c>
    </row>
    <row r="24" spans="1:11" ht="12">
      <c r="A24" s="4"/>
      <c r="B24" s="4"/>
      <c r="C24" s="10"/>
      <c r="D24" s="11"/>
      <c r="E24" s="11"/>
      <c r="F24" s="11"/>
      <c r="G24" s="11"/>
      <c r="H24" s="11"/>
      <c r="I24" s="11"/>
      <c r="J24" s="11"/>
      <c r="K24" s="11"/>
    </row>
    <row r="25" spans="1:11" ht="15" customHeight="1">
      <c r="A25" s="9" t="s">
        <v>10</v>
      </c>
      <c r="B25" s="9"/>
      <c r="C25" s="32">
        <f>(C48*C23)/1728</f>
        <v>4.1866666666666665</v>
      </c>
      <c r="D25" s="32">
        <f aca="true" t="shared" si="7" ref="D25:K25">(D48*D23)/1728</f>
        <v>5.29875</v>
      </c>
      <c r="E25" s="32">
        <f t="shared" si="7"/>
        <v>7.2121875</v>
      </c>
      <c r="F25" s="32">
        <f t="shared" si="7"/>
        <v>9.42</v>
      </c>
      <c r="G25" s="32">
        <f t="shared" si="7"/>
        <v>14.71875</v>
      </c>
      <c r="H25" s="32">
        <f t="shared" si="7"/>
        <v>21.195</v>
      </c>
      <c r="I25" s="32">
        <f t="shared" si="7"/>
        <v>28.84875</v>
      </c>
      <c r="J25" s="32">
        <f t="shared" si="7"/>
        <v>37.68</v>
      </c>
      <c r="K25" s="32">
        <f t="shared" si="7"/>
        <v>66.712734375</v>
      </c>
    </row>
    <row r="26" spans="1:11" ht="15" customHeight="1">
      <c r="A26" s="4" t="s">
        <v>4</v>
      </c>
      <c r="B26" s="4"/>
      <c r="C26" s="32">
        <f aca="true" t="shared" si="8" ref="C26:K26">C25*$C$22</f>
        <v>230.26666666666665</v>
      </c>
      <c r="D26" s="32">
        <f t="shared" si="8"/>
        <v>291.43125</v>
      </c>
      <c r="E26" s="32">
        <f t="shared" si="8"/>
        <v>396.67031249999997</v>
      </c>
      <c r="F26" s="32">
        <f t="shared" si="8"/>
        <v>518.1</v>
      </c>
      <c r="G26" s="32">
        <f t="shared" si="8"/>
        <v>809.53125</v>
      </c>
      <c r="H26" s="32">
        <f t="shared" si="8"/>
        <v>1165.725</v>
      </c>
      <c r="I26" s="32">
        <f t="shared" si="8"/>
        <v>1586.6812499999999</v>
      </c>
      <c r="J26" s="32">
        <f t="shared" si="8"/>
        <v>2072.4</v>
      </c>
      <c r="K26" s="32">
        <f t="shared" si="8"/>
        <v>3669.2003906249997</v>
      </c>
    </row>
    <row r="27" spans="3:11" ht="12">
      <c r="C27" s="11"/>
      <c r="D27" s="11"/>
      <c r="E27" s="11"/>
      <c r="F27" s="11"/>
      <c r="G27" s="11"/>
      <c r="H27" s="11"/>
      <c r="I27" s="11"/>
      <c r="J27" s="11"/>
      <c r="K27" s="11"/>
    </row>
    <row r="28" spans="3:11" ht="12"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2.75">
      <c r="A29" s="24" t="s">
        <v>15</v>
      </c>
      <c r="B29" s="24"/>
      <c r="C29" s="26"/>
      <c r="D29" s="26"/>
      <c r="E29" s="26"/>
      <c r="F29" s="26"/>
      <c r="G29" s="26"/>
      <c r="H29" s="26"/>
      <c r="I29" s="26"/>
      <c r="J29" s="26"/>
      <c r="K29" s="26"/>
    </row>
    <row r="30" spans="3:11" ht="12"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5" customHeight="1">
      <c r="A31" s="17" t="s">
        <v>29</v>
      </c>
      <c r="B31" s="17"/>
      <c r="C31" s="7">
        <v>100</v>
      </c>
      <c r="D31" s="10" t="s">
        <v>30</v>
      </c>
      <c r="E31" s="11"/>
      <c r="F31" s="11"/>
      <c r="G31" s="11"/>
      <c r="H31" s="11"/>
      <c r="I31" s="11"/>
      <c r="J31" s="11"/>
      <c r="K31" s="11"/>
    </row>
    <row r="32" spans="1:11" ht="15" customHeight="1">
      <c r="A32" s="4" t="s">
        <v>16</v>
      </c>
      <c r="B32" s="4"/>
      <c r="C32" s="7" t="s">
        <v>17</v>
      </c>
      <c r="D32" s="22"/>
      <c r="E32" s="11"/>
      <c r="F32" s="11"/>
      <c r="G32" s="11"/>
      <c r="H32" s="11"/>
      <c r="I32" s="11"/>
      <c r="J32" s="11"/>
      <c r="K32" s="11"/>
    </row>
    <row r="33" spans="1:11" ht="15" customHeight="1">
      <c r="A33" s="4" t="s">
        <v>20</v>
      </c>
      <c r="B33" s="4"/>
      <c r="C33" s="7">
        <v>9</v>
      </c>
      <c r="D33" s="7">
        <v>9</v>
      </c>
      <c r="E33" s="7">
        <v>9</v>
      </c>
      <c r="F33" s="7">
        <v>9</v>
      </c>
      <c r="G33" s="7">
        <v>9</v>
      </c>
      <c r="H33" s="7">
        <v>9</v>
      </c>
      <c r="I33" s="7">
        <v>9</v>
      </c>
      <c r="J33" s="7">
        <v>9</v>
      </c>
      <c r="K33" s="7">
        <v>9</v>
      </c>
    </row>
    <row r="34" spans="1:11" ht="12">
      <c r="A34" s="4"/>
      <c r="B34" s="4"/>
      <c r="C34" s="10"/>
      <c r="D34" s="11"/>
      <c r="E34" s="11"/>
      <c r="F34" s="11"/>
      <c r="G34" s="11"/>
      <c r="H34" s="11"/>
      <c r="I34" s="11"/>
      <c r="J34" s="11"/>
      <c r="K34" s="11"/>
    </row>
    <row r="35" spans="1:11" ht="15" customHeight="1">
      <c r="A35" s="9" t="s">
        <v>10</v>
      </c>
      <c r="B35" s="9"/>
      <c r="C35" s="31">
        <f>(C48*C33)/1728</f>
        <v>1.0466666666666666</v>
      </c>
      <c r="D35" s="31">
        <f aca="true" t="shared" si="9" ref="D35:K35">(D48*D33)/1728</f>
        <v>1.3246875</v>
      </c>
      <c r="E35" s="31">
        <f t="shared" si="9"/>
        <v>1.803046875</v>
      </c>
      <c r="F35" s="31">
        <f t="shared" si="9"/>
        <v>2.355</v>
      </c>
      <c r="G35" s="31">
        <f t="shared" si="9"/>
        <v>3.6796875</v>
      </c>
      <c r="H35" s="31">
        <f t="shared" si="9"/>
        <v>5.29875</v>
      </c>
      <c r="I35" s="31">
        <f t="shared" si="9"/>
        <v>7.2121875</v>
      </c>
      <c r="J35" s="31">
        <f t="shared" si="9"/>
        <v>9.42</v>
      </c>
      <c r="K35" s="31">
        <f t="shared" si="9"/>
        <v>16.227421875</v>
      </c>
    </row>
    <row r="36" spans="1:11" ht="15" customHeight="1">
      <c r="A36" s="4" t="s">
        <v>4</v>
      </c>
      <c r="B36" s="4"/>
      <c r="C36" s="32">
        <f aca="true" t="shared" si="10" ref="C36:K36">C35*$C$22</f>
        <v>57.56666666666666</v>
      </c>
      <c r="D36" s="32">
        <f t="shared" si="10"/>
        <v>72.8578125</v>
      </c>
      <c r="E36" s="32">
        <f t="shared" si="10"/>
        <v>99.16757812499999</v>
      </c>
      <c r="F36" s="32">
        <f t="shared" si="10"/>
        <v>129.525</v>
      </c>
      <c r="G36" s="32">
        <f t="shared" si="10"/>
        <v>202.3828125</v>
      </c>
      <c r="H36" s="32">
        <f t="shared" si="10"/>
        <v>291.43125</v>
      </c>
      <c r="I36" s="32">
        <f t="shared" si="10"/>
        <v>396.67031249999997</v>
      </c>
      <c r="J36" s="32">
        <f t="shared" si="10"/>
        <v>518.1</v>
      </c>
      <c r="K36" s="32">
        <f t="shared" si="10"/>
        <v>892.508203125</v>
      </c>
    </row>
    <row r="37" spans="1:11" ht="12">
      <c r="A37" s="4"/>
      <c r="B37" s="4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2.75">
      <c r="A38" s="15" t="s">
        <v>18</v>
      </c>
      <c r="B38" s="15"/>
      <c r="C38" s="28"/>
      <c r="D38" s="2" t="s">
        <v>21</v>
      </c>
      <c r="E38" s="28"/>
      <c r="F38" s="28"/>
      <c r="G38" s="28"/>
      <c r="H38" s="28"/>
      <c r="I38" s="28"/>
      <c r="J38" s="28"/>
      <c r="K38" s="28"/>
    </row>
    <row r="39" spans="2:11" ht="12">
      <c r="B39" s="13"/>
      <c r="C39" s="11"/>
      <c r="D39" s="18"/>
      <c r="E39" s="18"/>
      <c r="F39" s="18"/>
      <c r="G39" s="18"/>
      <c r="H39" s="18"/>
      <c r="I39" s="18"/>
      <c r="J39" s="18"/>
      <c r="K39" s="18"/>
    </row>
    <row r="40" spans="2:11" ht="12">
      <c r="B40" s="12" t="s">
        <v>22</v>
      </c>
      <c r="C40" s="19">
        <v>65</v>
      </c>
      <c r="D40" s="20">
        <v>65</v>
      </c>
      <c r="E40" s="20">
        <v>62</v>
      </c>
      <c r="F40" s="20">
        <v>72</v>
      </c>
      <c r="G40" s="20">
        <v>72</v>
      </c>
      <c r="H40" s="20">
        <v>72</v>
      </c>
      <c r="I40" s="20">
        <v>72</v>
      </c>
      <c r="J40" s="20">
        <v>72</v>
      </c>
      <c r="K40" s="20">
        <v>86</v>
      </c>
    </row>
    <row r="41" spans="2:11" ht="15" customHeight="1">
      <c r="B41" s="8" t="s">
        <v>2</v>
      </c>
      <c r="C41" s="33">
        <f aca="true" t="shared" si="11" ref="C41:J41">C42+C33+C23+C43</f>
        <v>65.4</v>
      </c>
      <c r="D41" s="33">
        <f t="shared" si="11"/>
        <v>64.9</v>
      </c>
      <c r="E41" s="33">
        <f t="shared" si="11"/>
        <v>64.9</v>
      </c>
      <c r="F41" s="33">
        <f t="shared" si="11"/>
        <v>64.9</v>
      </c>
      <c r="G41" s="33">
        <f t="shared" si="11"/>
        <v>65.4</v>
      </c>
      <c r="H41" s="33">
        <f t="shared" si="11"/>
        <v>64.9</v>
      </c>
      <c r="I41" s="33">
        <f t="shared" si="11"/>
        <v>65.4</v>
      </c>
      <c r="J41" s="33">
        <f t="shared" si="11"/>
        <v>67.4</v>
      </c>
      <c r="K41" s="33">
        <f>K42+K33+K23+K43</f>
        <v>69.8</v>
      </c>
    </row>
    <row r="42" spans="2:11" ht="15" customHeight="1">
      <c r="B42" s="8" t="s">
        <v>12</v>
      </c>
      <c r="C42" s="33">
        <f aca="true" t="shared" si="12" ref="C42:K42">C23*$C$11</f>
        <v>14.4</v>
      </c>
      <c r="D42" s="33">
        <f t="shared" si="12"/>
        <v>14.4</v>
      </c>
      <c r="E42" s="33">
        <f t="shared" si="12"/>
        <v>14.4</v>
      </c>
      <c r="F42" s="33">
        <f t="shared" si="12"/>
        <v>14.4</v>
      </c>
      <c r="G42" s="33">
        <f t="shared" si="12"/>
        <v>14.4</v>
      </c>
      <c r="H42" s="33">
        <f t="shared" si="12"/>
        <v>14.4</v>
      </c>
      <c r="I42" s="33">
        <f t="shared" si="12"/>
        <v>14.4</v>
      </c>
      <c r="J42" s="33">
        <f t="shared" si="12"/>
        <v>14.4</v>
      </c>
      <c r="K42" s="33">
        <f t="shared" si="12"/>
        <v>14.8</v>
      </c>
    </row>
    <row r="43" spans="2:11" ht="15" customHeight="1">
      <c r="B43" s="8" t="s">
        <v>13</v>
      </c>
      <c r="C43" s="34">
        <v>6</v>
      </c>
      <c r="D43" s="34">
        <v>5.5</v>
      </c>
      <c r="E43" s="34">
        <v>5.5</v>
      </c>
      <c r="F43" s="34">
        <v>5.5</v>
      </c>
      <c r="G43" s="34">
        <v>6</v>
      </c>
      <c r="H43" s="34">
        <v>5.5</v>
      </c>
      <c r="I43" s="34">
        <v>6</v>
      </c>
      <c r="J43" s="34">
        <v>8</v>
      </c>
      <c r="K43" s="34">
        <v>9</v>
      </c>
    </row>
    <row r="44" spans="3:11" ht="12">
      <c r="C44" s="11"/>
      <c r="D44" s="11"/>
      <c r="E44" s="11"/>
      <c r="F44" s="11"/>
      <c r="G44" s="11"/>
      <c r="H44" s="11"/>
      <c r="I44" s="11"/>
      <c r="J44" s="11"/>
      <c r="K44" s="11"/>
    </row>
    <row r="47" spans="1:11" ht="12" hidden="1">
      <c r="A47" s="4" t="s">
        <v>19</v>
      </c>
      <c r="B47" s="4"/>
      <c r="C47" s="32">
        <f>C48/144</f>
        <v>1.3955555555555557</v>
      </c>
      <c r="D47" s="32">
        <f aca="true" t="shared" si="13" ref="D47:K47">D48/144</f>
        <v>1.76625</v>
      </c>
      <c r="E47" s="32">
        <f t="shared" si="13"/>
        <v>2.4040625</v>
      </c>
      <c r="F47" s="32">
        <f t="shared" si="13"/>
        <v>3.14</v>
      </c>
      <c r="G47" s="32">
        <f t="shared" si="13"/>
        <v>4.90625</v>
      </c>
      <c r="H47" s="32">
        <f t="shared" si="13"/>
        <v>7.065</v>
      </c>
      <c r="I47" s="32">
        <f t="shared" si="13"/>
        <v>9.61625</v>
      </c>
      <c r="J47" s="32">
        <f t="shared" si="13"/>
        <v>12.56</v>
      </c>
      <c r="K47" s="32">
        <f t="shared" si="13"/>
        <v>21.6365625</v>
      </c>
    </row>
    <row r="48" spans="1:11" ht="12" hidden="1">
      <c r="A48" s="4" t="s">
        <v>8</v>
      </c>
      <c r="B48" s="4"/>
      <c r="C48" s="27">
        <f aca="true" t="shared" si="14" ref="C48:K48">(C5/2)*(C5/2)*3.14</f>
        <v>200.96</v>
      </c>
      <c r="D48" s="27">
        <f t="shared" si="14"/>
        <v>254.34</v>
      </c>
      <c r="E48" s="27">
        <f t="shared" si="14"/>
        <v>346.185</v>
      </c>
      <c r="F48" s="27">
        <f t="shared" si="14"/>
        <v>452.16</v>
      </c>
      <c r="G48" s="27">
        <f t="shared" si="14"/>
        <v>706.5</v>
      </c>
      <c r="H48" s="27">
        <f t="shared" si="14"/>
        <v>1017.36</v>
      </c>
      <c r="I48" s="27">
        <f t="shared" si="14"/>
        <v>1384.74</v>
      </c>
      <c r="J48" s="27">
        <f t="shared" si="14"/>
        <v>1808.64</v>
      </c>
      <c r="K48" s="27">
        <f t="shared" si="14"/>
        <v>3115.665</v>
      </c>
    </row>
    <row r="49" spans="1:11" ht="12" hidden="1">
      <c r="A49" s="4" t="s">
        <v>9</v>
      </c>
      <c r="B49" s="4"/>
      <c r="C49" s="27">
        <f>C48/1728</f>
        <v>0.1162962962962963</v>
      </c>
      <c r="D49" s="27">
        <f aca="true" t="shared" si="15" ref="D49:K49">D48/1728</f>
        <v>0.1471875</v>
      </c>
      <c r="E49" s="27">
        <f t="shared" si="15"/>
        <v>0.20033854166666668</v>
      </c>
      <c r="F49" s="27">
        <f t="shared" si="15"/>
        <v>0.26166666666666666</v>
      </c>
      <c r="G49" s="27">
        <f t="shared" si="15"/>
        <v>0.4088541666666667</v>
      </c>
      <c r="H49" s="27">
        <f t="shared" si="15"/>
        <v>0.58875</v>
      </c>
      <c r="I49" s="27">
        <f t="shared" si="15"/>
        <v>0.8013541666666667</v>
      </c>
      <c r="J49" s="27">
        <f t="shared" si="15"/>
        <v>1.0466666666666666</v>
      </c>
      <c r="K49" s="27">
        <f t="shared" si="15"/>
        <v>1.803046875</v>
      </c>
    </row>
  </sheetData>
  <printOptions/>
  <pageMargins left="0.75" right="0.5" top="0.5" bottom="0.5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Spears Design and Consulting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Spears</dc:creator>
  <cp:keywords/>
  <dc:description/>
  <cp:lastModifiedBy>David Spears</cp:lastModifiedBy>
  <cp:lastPrinted>2004-11-24T05:41:28Z</cp:lastPrinted>
  <dcterms:created xsi:type="dcterms:W3CDTF">2004-11-23T20:19:37Z</dcterms:created>
  <cp:category/>
  <cp:version/>
  <cp:contentType/>
  <cp:contentStatus/>
</cp:coreProperties>
</file>